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19" s="1"/>
  <c r="I53"/>
  <c r="I52"/>
  <c r="I51"/>
  <c r="I50"/>
  <c r="I49"/>
  <c r="G39"/>
  <c r="F39"/>
  <c r="G80" i="12"/>
  <c r="AC80"/>
  <c r="AD80"/>
  <c r="BA73"/>
  <c r="G9"/>
  <c r="I9"/>
  <c r="I8" s="1"/>
  <c r="K9"/>
  <c r="M9"/>
  <c r="O9"/>
  <c r="Q9"/>
  <c r="Q8" s="1"/>
  <c r="U9"/>
  <c r="G15"/>
  <c r="M15" s="1"/>
  <c r="I15"/>
  <c r="K15"/>
  <c r="K8" s="1"/>
  <c r="O15"/>
  <c r="O8" s="1"/>
  <c r="Q15"/>
  <c r="U15"/>
  <c r="U8" s="1"/>
  <c r="G21"/>
  <c r="I21"/>
  <c r="K21"/>
  <c r="M21"/>
  <c r="O21"/>
  <c r="Q21"/>
  <c r="U21"/>
  <c r="G23"/>
  <c r="M23" s="1"/>
  <c r="I23"/>
  <c r="K23"/>
  <c r="O23"/>
  <c r="Q23"/>
  <c r="U23"/>
  <c r="G24"/>
  <c r="I24"/>
  <c r="K24"/>
  <c r="M24"/>
  <c r="O24"/>
  <c r="Q24"/>
  <c r="U24"/>
  <c r="G34"/>
  <c r="M34" s="1"/>
  <c r="I34"/>
  <c r="K34"/>
  <c r="O34"/>
  <c r="Q34"/>
  <c r="U34"/>
  <c r="G42"/>
  <c r="G41" s="1"/>
  <c r="I42"/>
  <c r="K42"/>
  <c r="K41" s="1"/>
  <c r="O42"/>
  <c r="O41" s="1"/>
  <c r="Q42"/>
  <c r="U42"/>
  <c r="U41" s="1"/>
  <c r="G48"/>
  <c r="I48"/>
  <c r="I41" s="1"/>
  <c r="K48"/>
  <c r="M48"/>
  <c r="O48"/>
  <c r="Q48"/>
  <c r="Q41" s="1"/>
  <c r="U48"/>
  <c r="G54"/>
  <c r="M54" s="1"/>
  <c r="I54"/>
  <c r="K54"/>
  <c r="O54"/>
  <c r="Q54"/>
  <c r="U54"/>
  <c r="G60"/>
  <c r="I60"/>
  <c r="K60"/>
  <c r="M60"/>
  <c r="O60"/>
  <c r="Q60"/>
  <c r="U60"/>
  <c r="G62"/>
  <c r="M62" s="1"/>
  <c r="I62"/>
  <c r="K62"/>
  <c r="O62"/>
  <c r="Q62"/>
  <c r="U62"/>
  <c r="G65"/>
  <c r="I65"/>
  <c r="K65"/>
  <c r="M65"/>
  <c r="O65"/>
  <c r="Q65"/>
  <c r="U65"/>
  <c r="G66"/>
  <c r="M66" s="1"/>
  <c r="I66"/>
  <c r="K66"/>
  <c r="O66"/>
  <c r="Q66"/>
  <c r="U66"/>
  <c r="G67"/>
  <c r="I67"/>
  <c r="K67"/>
  <c r="M67"/>
  <c r="O67"/>
  <c r="Q67"/>
  <c r="U67"/>
  <c r="G68"/>
  <c r="M68" s="1"/>
  <c r="I68"/>
  <c r="K68"/>
  <c r="O68"/>
  <c r="Q68"/>
  <c r="U68"/>
  <c r="I69"/>
  <c r="Q69"/>
  <c r="G70"/>
  <c r="G69" s="1"/>
  <c r="I70"/>
  <c r="K70"/>
  <c r="K69" s="1"/>
  <c r="O70"/>
  <c r="O69" s="1"/>
  <c r="Q70"/>
  <c r="U70"/>
  <c r="U69" s="1"/>
  <c r="I71"/>
  <c r="Q71"/>
  <c r="G72"/>
  <c r="G71" s="1"/>
  <c r="I72"/>
  <c r="K72"/>
  <c r="K71" s="1"/>
  <c r="O72"/>
  <c r="O71" s="1"/>
  <c r="Q72"/>
  <c r="U72"/>
  <c r="U71" s="1"/>
  <c r="I74"/>
  <c r="Q74"/>
  <c r="G75"/>
  <c r="G74" s="1"/>
  <c r="I75"/>
  <c r="K75"/>
  <c r="K74" s="1"/>
  <c r="O75"/>
  <c r="O74" s="1"/>
  <c r="Q75"/>
  <c r="U75"/>
  <c r="U74" s="1"/>
  <c r="G77"/>
  <c r="G76" s="1"/>
  <c r="I77"/>
  <c r="I76" s="1"/>
  <c r="K77"/>
  <c r="K76" s="1"/>
  <c r="O77"/>
  <c r="O76" s="1"/>
  <c r="Q77"/>
  <c r="Q76" s="1"/>
  <c r="U77"/>
  <c r="U76" s="1"/>
  <c r="G78"/>
  <c r="I78"/>
  <c r="K78"/>
  <c r="M78"/>
  <c r="O78"/>
  <c r="Q78"/>
  <c r="U78"/>
  <c r="I20" i="1"/>
  <c r="I18"/>
  <c r="I17"/>
  <c r="I16"/>
  <c r="I55"/>
  <c r="AZ43"/>
  <c r="G27"/>
  <c r="F40"/>
  <c r="G23" s="1"/>
  <c r="G40"/>
  <c r="G25" s="1"/>
  <c r="G26" s="1"/>
  <c r="H39"/>
  <c r="H40" s="1"/>
  <c r="J28"/>
  <c r="J26"/>
  <c r="G38"/>
  <c r="F38"/>
  <c r="H32"/>
  <c r="J23"/>
  <c r="J24"/>
  <c r="J25"/>
  <c r="J27"/>
  <c r="E24"/>
  <c r="E26"/>
  <c r="G24" l="1"/>
  <c r="G29" s="1"/>
  <c r="G28"/>
  <c r="M8" i="12"/>
  <c r="G8"/>
  <c r="M77"/>
  <c r="M76" s="1"/>
  <c r="M75"/>
  <c r="M74" s="1"/>
  <c r="M72"/>
  <c r="M71" s="1"/>
  <c r="M70"/>
  <c r="M69" s="1"/>
  <c r="M42"/>
  <c r="M41" s="1"/>
  <c r="I21" i="1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<sst xmlns="http://schemas.openxmlformats.org/spreadsheetml/2006/main" count="330" uniqueCount="189">
  <si>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</si>
  <si>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</si>
  <si>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</si>
  <si>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</si>
  <si>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</si>
  <si>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</si>
  <si>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</si>
  <si>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</si>
  <si>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</si>
  <si>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</si>
  <si>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</si>
  <si>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</si>
  <si>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</si>
  <si>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</si>
  <si>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</si>
  <si>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</si>
  <si>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</si>
  <si>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</si>
  <si>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</si>
  <si>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</si>
  <si>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</si>
  <si>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</si>
  <si>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</si>
  <si>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</si>
  <si>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</si>
  <si>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</si>
  <si>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</si>
  <si>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</si>
  <si>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</si>
  <si>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</si>
  <si>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</si>
  <si>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</si>
  <si>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</si>
  <si>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</si>
  <si>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</si>
  <si>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</si>
  <si>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</si>
  <si>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</si>
  <si>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</si>
  <si>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</si>
  <si>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</si>
  <si>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</si>
  <si>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</si>
  <si>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</si>
  <si>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</si>
  <si>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PODNIKATELSKÝ OBJEKT KB Invest s.r.o. - SO 03</t>
  </si>
  <si>
    <t>KB Invest s.r.o.</t>
  </si>
  <si>
    <t>Formanská 416</t>
  </si>
  <si>
    <t>Český Těšín-Mosty</t>
  </si>
  <si>
    <t>735 62</t>
  </si>
  <si>
    <t>64611574</t>
  </si>
  <si>
    <t>CZ64611574</t>
  </si>
  <si>
    <t>Celkem za stavbu</t>
  </si>
  <si>
    <t>CZK</t>
  </si>
  <si>
    <t xml:space="preserve">Popis rozpočtu:  - </t>
  </si>
  <si>
    <t>SO03 - vsakování dešťových vod</t>
  </si>
  <si>
    <t>Rekapitulace dílů</t>
  </si>
  <si>
    <t>Typ dílu</t>
  </si>
  <si>
    <t>1</t>
  </si>
  <si>
    <t>Zemní práce</t>
  </si>
  <si>
    <t>2</t>
  </si>
  <si>
    <t>Základy,zvláštní zakládání</t>
  </si>
  <si>
    <t>95</t>
  </si>
  <si>
    <t>Dokončovací kce na pozem.stav.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</si>
  <si>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</si>
  <si>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</si>
  <si>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</si>
  <si>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</si>
  <si>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</si>
  <si>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</si>
  <si>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</si>
  <si>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</si>
  <si>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</si>
  <si>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</si>
  <si>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</si>
  <si>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</si>
  <si>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</si>
  <si>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</si>
  <si>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</si>
  <si>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</si>
  <si>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</si>
  <si>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</si>
  <si>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</si>
  <si>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</si>
  <si>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</si>
  <si>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</si>
  <si>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</si>
  <si>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</si>
  <si>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</si>
  <si>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</si>
  <si>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</si>
  <si>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</si>
  <si>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</si>
  <si>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</si>
  <si>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</si>
  <si>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</si>
  <si>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</si>
  <si>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</si>
  <si>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60 cm v hor.3 do 50 m3, STROJNĚ</t>
  </si>
  <si>
    <t>m3</t>
  </si>
  <si>
    <t>POL1_0</t>
  </si>
  <si>
    <t xml:space="preserve">drenážní pomoky: : </t>
  </si>
  <si>
    <t>VV</t>
  </si>
  <si>
    <t xml:space="preserve">větev 1: : 13,0*0,6*1,4 </t>
  </si>
  <si>
    <t xml:space="preserve">větev 3: : 15,0*0,6*1,4 </t>
  </si>
  <si>
    <t xml:space="preserve">větev 4: : 10,0*0,6*1,4 </t>
  </si>
  <si>
    <t xml:space="preserve">větev 5: : 20,0*0,6*1,4 </t>
  </si>
  <si>
    <t>134702112R00</t>
  </si>
  <si>
    <t>Výkop studny nesp. 4 m2,hor.1-4, paž.hnané. hl. 6m, se svislým přemístěním</t>
  </si>
  <si>
    <t xml:space="preserve">větev 1: : 2,0*2,0*5 </t>
  </si>
  <si>
    <t xml:space="preserve">větev 2: : 2,5*2,5*6 </t>
  </si>
  <si>
    <t>větev 3: : 2,5*2,5*6</t>
  </si>
  <si>
    <t>větev 4: : 2,0*2,0*5</t>
  </si>
  <si>
    <t>větev 5: : 2,0*2,0*5</t>
  </si>
  <si>
    <t>162201102R00</t>
  </si>
  <si>
    <t>Vodorovné přemístění výkopku z hor.1-4 do 50 m</t>
  </si>
  <si>
    <t>135,0+48,72</t>
  </si>
  <si>
    <t>171201101R00</t>
  </si>
  <si>
    <t>Uložení sypaniny do násypů nezhutněných</t>
  </si>
  <si>
    <t>174100010RAA</t>
  </si>
  <si>
    <t>Zásyp jam, rýh a šachet sypaninou, dovoz sypaniny ze vzdálenosti 50 m</t>
  </si>
  <si>
    <t>POL2_0</t>
  </si>
  <si>
    <t xml:space="preserve">výkopy pro studny: : 135,0 </t>
  </si>
  <si>
    <t xml:space="preserve">odpočet štěrkových zásypů: : -44,2167 </t>
  </si>
  <si>
    <t xml:space="preserve">odpočet objemu studen DN1000: : -3,1415*0,5*0,5*17 </t>
  </si>
  <si>
    <t xml:space="preserve">odpočet objemu studen DN800: : -3,1415*0,4*0,4*10 </t>
  </si>
  <si>
    <t xml:space="preserve">větev 1: : 13,0*0,6*0,2 </t>
  </si>
  <si>
    <t xml:space="preserve">větev 3: : 15,0*0,6*0,2 </t>
  </si>
  <si>
    <t xml:space="preserve">větev 4: : 10,0*0,6*0,2 </t>
  </si>
  <si>
    <t xml:space="preserve">větev 5: : 20,0*0,6*0,2 </t>
  </si>
  <si>
    <t>174100050</t>
  </si>
  <si>
    <t>Zásyp kolem šachet, kamenivo 8/16mm</t>
  </si>
  <si>
    <t xml:space="preserve">větev 4 a 5-obsyp tl.400mm: : 3,1415*(0,8*0,8-0,4*0,4)*2,0*2 </t>
  </si>
  <si>
    <t xml:space="preserve">větev 4 a 5-podklad: : 3,1415*0,4*0,4*0,5*2 </t>
  </si>
  <si>
    <t xml:space="preserve">větev 2 a 3-obsyp tl.750mm: : 3,1415*(1,25*1,25-0,5*0,5)*4,0*2 </t>
  </si>
  <si>
    <t xml:space="preserve">větev 2 a 3-podklad: : 3,1415*0,5*0,5*0,5*2 </t>
  </si>
  <si>
    <t xml:space="preserve">větev 1-obsyp tl.400mm: : 3,1415*(0,9*0,9-0,5*0,5)*2,0 </t>
  </si>
  <si>
    <t xml:space="preserve">větev 1-podklad: : 3,1415*0,5*0,5*0,5 </t>
  </si>
  <si>
    <t>212572111R00</t>
  </si>
  <si>
    <t>Lože trativodu ze štěrkopísku</t>
  </si>
  <si>
    <t>212755114R00</t>
  </si>
  <si>
    <t>Trativody z drenážních trubek DN 10 cm bez lože</t>
  </si>
  <si>
    <t>m</t>
  </si>
  <si>
    <t xml:space="preserve">větev 1: : 13,0 </t>
  </si>
  <si>
    <t xml:space="preserve">větev 3: : 15,0 </t>
  </si>
  <si>
    <t xml:space="preserve">větev 4: : 10,0 </t>
  </si>
  <si>
    <t xml:space="preserve">větev 5: : 20,0 </t>
  </si>
  <si>
    <t>212531111</t>
  </si>
  <si>
    <t>Výplň odvodňov. trativodů kam. hrubě drcené</t>
  </si>
  <si>
    <t xml:space="preserve">větev 1: : 13,0*0,6*1,0 </t>
  </si>
  <si>
    <t xml:space="preserve">větev 3: : 15,0*0,6*1,0 </t>
  </si>
  <si>
    <t xml:space="preserve">větev 4: : 10,0*0,6*1,0 </t>
  </si>
  <si>
    <t xml:space="preserve">větev 5: : 20,0*0,6*1,0 </t>
  </si>
  <si>
    <t>242111111R00</t>
  </si>
  <si>
    <t>Osazení pláště studny z bet. skruží celých DN 800</t>
  </si>
  <si>
    <t xml:space="preserve">větev 4 a 5: : 5,0*2 </t>
  </si>
  <si>
    <t>242111113R00</t>
  </si>
  <si>
    <t>Osazení pláště studny z bet. skruží celých DN 1000</t>
  </si>
  <si>
    <t xml:space="preserve">větev 2 a 3: : 6,0*2  </t>
  </si>
  <si>
    <t xml:space="preserve">větev 1: : 5,0 </t>
  </si>
  <si>
    <t>59225342R</t>
  </si>
  <si>
    <t xml:space="preserve"> skruž studňová 100/100/9</t>
  </si>
  <si>
    <t>kus</t>
  </si>
  <si>
    <t>POL3_0</t>
  </si>
  <si>
    <t>592243556R</t>
  </si>
  <si>
    <t xml:space="preserve"> skruž studňová 80/100/8</t>
  </si>
  <si>
    <t>59225757R</t>
  </si>
  <si>
    <t xml:space="preserve"> deska zákrytová studniční TBH 100/7 cm, jednodílná, dvoudílná</t>
  </si>
  <si>
    <t>59225755R</t>
  </si>
  <si>
    <t xml:space="preserve"> deska zákrytová studniční TBH 80/7 cm, jednodílná, dvoudílná</t>
  </si>
  <si>
    <t>953921111R00</t>
  </si>
  <si>
    <t>Dlaždice betonové volně 30x30x4,5 cm</t>
  </si>
  <si>
    <t>9700511</t>
  </si>
  <si>
    <t>Vrtání jádrové do ŽB do D 130 mm</t>
  </si>
  <si>
    <t>ks</t>
  </si>
  <si>
    <t>dopojení drenáže a kanalizace do šachet</t>
  </si>
  <si>
    <t>POP</t>
  </si>
  <si>
    <t>998276101R00</t>
  </si>
  <si>
    <t>Přesun hmot, trubní vedení plastová, otevř. výkop</t>
  </si>
  <si>
    <t>t</t>
  </si>
  <si>
    <t>VN2</t>
  </si>
  <si>
    <t>Zařízení staveniště 1,5%</t>
  </si>
  <si>
    <t>Soubor</t>
  </si>
  <si>
    <t>VN1</t>
  </si>
  <si>
    <t>Mimostaveništní doprava 3%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</si>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</sst>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5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 t="s">
        <v>50</v>
      </c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 t="s">
        <v>51</v>
      </c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SUMIF(F49:F54,A16,I49:I54)+SUMIF(F49:F54,"PSU",I49:I54)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SUMIF(F49:F54,A17,I49:I54)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SUMIF(F49:F54,A18,I49:I54)</f>
        <v>0</v>
      </c>
      <c r="J18" s="94"/>
    </row>
    <row r="19" spans="1:10" ht="23.25" customHeight="1">
      <c r="A19" s="196" t="s">
        <v>68</v>
      </c>
      <c r="B19" s="197" t="s">
        <v>26</v>
      </c>
      <c r="C19" s="58"/>
      <c r="D19" s="59"/>
      <c r="E19" s="84"/>
      <c r="F19" s="85"/>
      <c r="G19" s="84"/>
      <c r="H19" s="85"/>
      <c r="I19" s="84">
        <f>SUMIF(F49:F54,A19,I49:I54)</f>
        <v>0</v>
      </c>
      <c r="J19" s="94"/>
    </row>
    <row r="20" spans="1:10" ht="23.25" customHeight="1">
      <c r="A20" s="196" t="s">
        <v>69</v>
      </c>
      <c r="B20" s="197" t="s">
        <v>27</v>
      </c>
      <c r="C20" s="58"/>
      <c r="D20" s="59"/>
      <c r="E20" s="84"/>
      <c r="F20" s="85"/>
      <c r="G20" s="84"/>
      <c r="H20" s="85"/>
      <c r="I20" s="84">
        <f>SUMIF(F49:F54,A20,I49:I54)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42588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>
      <c r="A39" s="132">
        <v>1</v>
      </c>
      <c r="B39" s="138"/>
      <c r="C39" s="139"/>
      <c r="D39" s="140"/>
      <c r="E39" s="140"/>
      <c r="F39" s="148">
        <f>' Pol'!AC80</f>
        <v>0</v>
      </c>
      <c r="G39" s="149">
        <f>' Pol'!AD80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>
      <c r="A40" s="132"/>
      <c r="B40" s="142" t="s">
        <v>52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>
      <c r="B42" t="s">
        <v>54</v>
      </c>
    </row>
    <row r="43" spans="1:5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SO03 - vsakování dešťových vod</v>
      </c>
    </row>
    <row r="46" spans="1:52" ht="15.75">
      <c r="B46" s="164" t="s">
        <v>56</v>
      </c>
    </row>
    <row r="48" spans="1:52" ht="25.5" customHeight="1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>
      <c r="A50" s="166"/>
      <c r="B50" s="169" t="s">
        <v>60</v>
      </c>
      <c r="C50" s="168" t="s">
        <v>61</v>
      </c>
      <c r="D50" s="170"/>
      <c r="E50" s="170"/>
      <c r="F50" s="186" t="s">
        <v>23</v>
      </c>
      <c r="G50" s="187"/>
      <c r="H50" s="187"/>
      <c r="I50" s="188">
        <f>' Pol'!G41</f>
        <v>0</v>
      </c>
      <c r="J50" s="188"/>
    </row>
    <row r="51" spans="1:10" ht="25.5" customHeight="1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/>
      <c r="H51" s="187"/>
      <c r="I51" s="188">
        <f>' Pol'!G69</f>
        <v>0</v>
      </c>
      <c r="J51" s="188"/>
    </row>
    <row r="52" spans="1:10" ht="25.5" customHeight="1">
      <c r="A52" s="166"/>
      <c r="B52" s="169" t="s">
        <v>64</v>
      </c>
      <c r="C52" s="168" t="s">
        <v>65</v>
      </c>
      <c r="D52" s="170"/>
      <c r="E52" s="170"/>
      <c r="F52" s="186" t="s">
        <v>23</v>
      </c>
      <c r="G52" s="187"/>
      <c r="H52" s="187"/>
      <c r="I52" s="188">
        <f>' Pol'!G71</f>
        <v>0</v>
      </c>
      <c r="J52" s="188"/>
    </row>
    <row r="53" spans="1:10" ht="25.5" customHeight="1">
      <c r="A53" s="166"/>
      <c r="B53" s="169" t="s">
        <v>66</v>
      </c>
      <c r="C53" s="168" t="s">
        <v>67</v>
      </c>
      <c r="D53" s="170"/>
      <c r="E53" s="170"/>
      <c r="F53" s="186" t="s">
        <v>23</v>
      </c>
      <c r="G53" s="187"/>
      <c r="H53" s="187"/>
      <c r="I53" s="188">
        <f>' Pol'!G74</f>
        <v>0</v>
      </c>
      <c r="J53" s="188"/>
    </row>
    <row r="54" spans="1:10" ht="25.5" customHeight="1">
      <c r="A54" s="166"/>
      <c r="B54" s="180" t="s">
        <v>68</v>
      </c>
      <c r="C54" s="181" t="s">
        <v>26</v>
      </c>
      <c r="D54" s="182"/>
      <c r="E54" s="182"/>
      <c r="F54" s="189" t="s">
        <v>68</v>
      </c>
      <c r="G54" s="190"/>
      <c r="H54" s="190"/>
      <c r="I54" s="191">
        <f>' Pol'!G76</f>
        <v>0</v>
      </c>
      <c r="J54" s="191"/>
    </row>
    <row r="55" spans="1:10" ht="25.5" customHeight="1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SUM(I49:I54)</f>
        <v>0</v>
      </c>
      <c r="J55" s="194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  <row r="58" spans="1:10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2.710937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9" t="s">
        <v>6</v>
      </c>
      <c r="B1" s="199"/>
      <c r="C1" s="199"/>
      <c r="D1" s="199"/>
      <c r="E1" s="199"/>
      <c r="F1" s="199"/>
      <c r="G1" s="199"/>
      <c r="AE1" t="s">
        <v>71</v>
      </c>
    </row>
    <row r="2" spans="1:60" ht="24.95" customHeight="1">
      <c r="A2" s="206" t="s">
        <v>70</v>
      </c>
      <c r="B2" s="200"/>
      <c r="C2" s="201" t="s">
        <v>45</v>
      </c>
      <c r="D2" s="202"/>
      <c r="E2" s="202"/>
      <c r="F2" s="202"/>
      <c r="G2" s="208"/>
      <c r="AE2" t="s">
        <v>72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73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74</v>
      </c>
    </row>
    <row r="5" spans="1:60" hidden="1">
      <c r="A5" s="210" t="s">
        <v>75</v>
      </c>
      <c r="B5" s="211"/>
      <c r="C5" s="212"/>
      <c r="D5" s="213"/>
      <c r="E5" s="214"/>
      <c r="F5" s="214"/>
      <c r="G5" s="215"/>
      <c r="AE5" t="s">
        <v>76</v>
      </c>
    </row>
    <row r="6" spans="1:60">
      <c r="D6" s="198"/>
    </row>
    <row r="7" spans="1:60" ht="38.25">
      <c r="A7" s="221" t="s">
        <v>77</v>
      </c>
      <c r="B7" s="222" t="s">
        <v>78</v>
      </c>
      <c r="C7" s="222" t="s">
        <v>79</v>
      </c>
      <c r="D7" s="242" t="s">
        <v>80</v>
      </c>
      <c r="E7" s="221" t="s">
        <v>81</v>
      </c>
      <c r="F7" s="216" t="s">
        <v>82</v>
      </c>
      <c r="G7" s="243" t="s">
        <v>28</v>
      </c>
      <c r="H7" s="244" t="s">
        <v>29</v>
      </c>
      <c r="I7" s="244" t="s">
        <v>83</v>
      </c>
      <c r="J7" s="244" t="s">
        <v>30</v>
      </c>
      <c r="K7" s="244" t="s">
        <v>84</v>
      </c>
      <c r="L7" s="244" t="s">
        <v>85</v>
      </c>
      <c r="M7" s="244" t="s">
        <v>86</v>
      </c>
      <c r="N7" s="244" t="s">
        <v>87</v>
      </c>
      <c r="O7" s="244" t="s">
        <v>88</v>
      </c>
      <c r="P7" s="244" t="s">
        <v>89</v>
      </c>
      <c r="Q7" s="244" t="s">
        <v>90</v>
      </c>
      <c r="R7" s="244" t="s">
        <v>91</v>
      </c>
      <c r="S7" s="244" t="s">
        <v>92</v>
      </c>
      <c r="T7" s="244" t="s">
        <v>93</v>
      </c>
      <c r="U7" s="223" t="s">
        <v>94</v>
      </c>
    </row>
    <row r="8" spans="1:60">
      <c r="A8" s="245" t="s">
        <v>95</v>
      </c>
      <c r="B8" s="246" t="s">
        <v>58</v>
      </c>
      <c r="C8" s="247" t="s">
        <v>59</v>
      </c>
      <c r="D8" s="248"/>
      <c r="E8" s="249"/>
      <c r="F8" s="234"/>
      <c r="G8" s="234">
        <f>SUMIF(AE9:AE40,"&lt;&gt;NOR",G9:G40)</f>
        <v>0</v>
      </c>
      <c r="H8" s="234"/>
      <c r="I8" s="234">
        <f>SUM(I9:I40)</f>
        <v>0</v>
      </c>
      <c r="J8" s="234"/>
      <c r="K8" s="234">
        <f>SUM(K9:K40)</f>
        <v>0</v>
      </c>
      <c r="L8" s="234"/>
      <c r="M8" s="234">
        <f>SUM(M9:M40)</f>
        <v>0</v>
      </c>
      <c r="N8" s="234"/>
      <c r="O8" s="234">
        <f>SUM(O9:O40)</f>
        <v>76.820000000000007</v>
      </c>
      <c r="P8" s="234"/>
      <c r="Q8" s="234">
        <f>SUM(Q9:Q40)</f>
        <v>0</v>
      </c>
      <c r="R8" s="234"/>
      <c r="S8" s="234"/>
      <c r="T8" s="250"/>
      <c r="U8" s="234">
        <f>SUM(U9:U40)</f>
        <v>1142.6000000000001</v>
      </c>
      <c r="AE8" t="s">
        <v>96</v>
      </c>
    </row>
    <row r="9" spans="1:60" outlineLevel="1">
      <c r="A9" s="218">
        <v>1</v>
      </c>
      <c r="B9" s="224" t="s">
        <v>97</v>
      </c>
      <c r="C9" s="273" t="s">
        <v>98</v>
      </c>
      <c r="D9" s="226" t="s">
        <v>99</v>
      </c>
      <c r="E9" s="230">
        <v>48.72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/>
      <c r="T9" s="237">
        <v>0.36499999999999999</v>
      </c>
      <c r="U9" s="236">
        <f>ROUND(E9*T9,2)</f>
        <v>17.78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100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/>
      <c r="B10" s="224"/>
      <c r="C10" s="274" t="s">
        <v>101</v>
      </c>
      <c r="D10" s="227"/>
      <c r="E10" s="231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7"/>
      <c r="U10" s="236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102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/>
      <c r="B11" s="224"/>
      <c r="C11" s="274" t="s">
        <v>103</v>
      </c>
      <c r="D11" s="227"/>
      <c r="E11" s="231">
        <v>10.92</v>
      </c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7"/>
      <c r="U11" s="236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102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/>
      <c r="B12" s="224"/>
      <c r="C12" s="274" t="s">
        <v>104</v>
      </c>
      <c r="D12" s="227"/>
      <c r="E12" s="231">
        <v>12.6</v>
      </c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7"/>
      <c r="U12" s="236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102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/>
      <c r="B13" s="224"/>
      <c r="C13" s="274" t="s">
        <v>105</v>
      </c>
      <c r="D13" s="227"/>
      <c r="E13" s="231">
        <v>8.4</v>
      </c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7"/>
      <c r="U13" s="236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102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/>
      <c r="B14" s="224"/>
      <c r="C14" s="274" t="s">
        <v>106</v>
      </c>
      <c r="D14" s="227"/>
      <c r="E14" s="231">
        <v>16.8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7"/>
      <c r="U14" s="236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102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>
      <c r="A15" s="218">
        <v>2</v>
      </c>
      <c r="B15" s="224" t="s">
        <v>107</v>
      </c>
      <c r="C15" s="273" t="s">
        <v>108</v>
      </c>
      <c r="D15" s="226" t="s">
        <v>99</v>
      </c>
      <c r="E15" s="230">
        <v>135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2.2110000000000001E-2</v>
      </c>
      <c r="O15" s="236">
        <f>ROUND(E15*N15,2)</f>
        <v>2.98</v>
      </c>
      <c r="P15" s="236">
        <v>0</v>
      </c>
      <c r="Q15" s="236">
        <f>ROUND(E15*P15,2)</f>
        <v>0</v>
      </c>
      <c r="R15" s="236"/>
      <c r="S15" s="236"/>
      <c r="T15" s="237">
        <v>7.9569999999999999</v>
      </c>
      <c r="U15" s="236">
        <f>ROUND(E15*T15,2)</f>
        <v>1074.2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100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/>
      <c r="B16" s="224"/>
      <c r="C16" s="274" t="s">
        <v>109</v>
      </c>
      <c r="D16" s="227"/>
      <c r="E16" s="231">
        <v>20</v>
      </c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7"/>
      <c r="U16" s="236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102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/>
      <c r="B17" s="224"/>
      <c r="C17" s="274" t="s">
        <v>110</v>
      </c>
      <c r="D17" s="227"/>
      <c r="E17" s="231">
        <v>37.5</v>
      </c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7"/>
      <c r="U17" s="236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102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>
      <c r="A18" s="218"/>
      <c r="B18" s="224"/>
      <c r="C18" s="274" t="s">
        <v>111</v>
      </c>
      <c r="D18" s="227"/>
      <c r="E18" s="231">
        <v>37.5</v>
      </c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7"/>
      <c r="U18" s="236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102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/>
      <c r="B19" s="224"/>
      <c r="C19" s="274" t="s">
        <v>112</v>
      </c>
      <c r="D19" s="227"/>
      <c r="E19" s="231">
        <v>20</v>
      </c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7"/>
      <c r="U19" s="236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102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/>
      <c r="B20" s="224"/>
      <c r="C20" s="274" t="s">
        <v>113</v>
      </c>
      <c r="D20" s="227"/>
      <c r="E20" s="231">
        <v>20</v>
      </c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7"/>
      <c r="U20" s="236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102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3</v>
      </c>
      <c r="B21" s="224" t="s">
        <v>114</v>
      </c>
      <c r="C21" s="273" t="s">
        <v>115</v>
      </c>
      <c r="D21" s="226" t="s">
        <v>99</v>
      </c>
      <c r="E21" s="230">
        <v>183.72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/>
      <c r="T21" s="237">
        <v>7.3999999999999996E-2</v>
      </c>
      <c r="U21" s="236">
        <f>ROUND(E21*T21,2)</f>
        <v>13.6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100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/>
      <c r="B22" s="224"/>
      <c r="C22" s="274" t="s">
        <v>116</v>
      </c>
      <c r="D22" s="227"/>
      <c r="E22" s="231">
        <v>183.72</v>
      </c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7"/>
      <c r="U22" s="236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102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>
      <c r="A23" s="218">
        <v>4</v>
      </c>
      <c r="B23" s="224" t="s">
        <v>117</v>
      </c>
      <c r="C23" s="273" t="s">
        <v>118</v>
      </c>
      <c r="D23" s="226" t="s">
        <v>99</v>
      </c>
      <c r="E23" s="230">
        <v>183.72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/>
      <c r="T23" s="237">
        <v>3.1E-2</v>
      </c>
      <c r="U23" s="236">
        <f>ROUND(E23*T23,2)</f>
        <v>5.7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100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>
      <c r="A24" s="218">
        <v>5</v>
      </c>
      <c r="B24" s="224" t="s">
        <v>119</v>
      </c>
      <c r="C24" s="273" t="s">
        <v>120</v>
      </c>
      <c r="D24" s="226" t="s">
        <v>99</v>
      </c>
      <c r="E24" s="230">
        <v>79.365499999999997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/>
      <c r="T24" s="237">
        <v>0.27600000000000002</v>
      </c>
      <c r="U24" s="236">
        <f>ROUND(E24*T24,2)</f>
        <v>21.9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121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/>
      <c r="B25" s="224"/>
      <c r="C25" s="274" t="s">
        <v>122</v>
      </c>
      <c r="D25" s="227"/>
      <c r="E25" s="231">
        <v>135</v>
      </c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7"/>
      <c r="U25" s="236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102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>
      <c r="A26" s="218"/>
      <c r="B26" s="224"/>
      <c r="C26" s="274" t="s">
        <v>123</v>
      </c>
      <c r="D26" s="227"/>
      <c r="E26" s="231">
        <v>-44.216700000000003</v>
      </c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7"/>
      <c r="U26" s="236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102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1">
      <c r="A27" s="218"/>
      <c r="B27" s="224"/>
      <c r="C27" s="274" t="s">
        <v>124</v>
      </c>
      <c r="D27" s="227"/>
      <c r="E27" s="231">
        <v>-13.3514</v>
      </c>
      <c r="F27" s="236"/>
      <c r="G27" s="236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7"/>
      <c r="U27" s="236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102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/>
      <c r="B28" s="224"/>
      <c r="C28" s="274" t="s">
        <v>125</v>
      </c>
      <c r="D28" s="227"/>
      <c r="E28" s="231">
        <v>-5.0263999999999998</v>
      </c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7"/>
      <c r="U28" s="236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102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/>
      <c r="B29" s="224"/>
      <c r="C29" s="274" t="s">
        <v>101</v>
      </c>
      <c r="D29" s="227"/>
      <c r="E29" s="231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7"/>
      <c r="U29" s="236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102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/>
      <c r="B30" s="224"/>
      <c r="C30" s="274" t="s">
        <v>126</v>
      </c>
      <c r="D30" s="227"/>
      <c r="E30" s="231">
        <v>1.56</v>
      </c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7"/>
      <c r="U30" s="236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102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/>
      <c r="B31" s="224"/>
      <c r="C31" s="274" t="s">
        <v>127</v>
      </c>
      <c r="D31" s="227"/>
      <c r="E31" s="231">
        <v>1.8</v>
      </c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7"/>
      <c r="U31" s="236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102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/>
      <c r="B32" s="224"/>
      <c r="C32" s="274" t="s">
        <v>128</v>
      </c>
      <c r="D32" s="227"/>
      <c r="E32" s="231">
        <v>1.2</v>
      </c>
      <c r="F32" s="2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7"/>
      <c r="U32" s="236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102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/>
      <c r="B33" s="224"/>
      <c r="C33" s="274" t="s">
        <v>129</v>
      </c>
      <c r="D33" s="227"/>
      <c r="E33" s="231">
        <v>2.4</v>
      </c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7"/>
      <c r="U33" s="236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102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6</v>
      </c>
      <c r="B34" s="224" t="s">
        <v>130</v>
      </c>
      <c r="C34" s="273" t="s">
        <v>131</v>
      </c>
      <c r="D34" s="226" t="s">
        <v>99</v>
      </c>
      <c r="E34" s="230">
        <v>44.216700000000003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1.67</v>
      </c>
      <c r="O34" s="236">
        <f>ROUND(E34*N34,2)</f>
        <v>73.84</v>
      </c>
      <c r="P34" s="236">
        <v>0</v>
      </c>
      <c r="Q34" s="236">
        <f>ROUND(E34*P34,2)</f>
        <v>0</v>
      </c>
      <c r="R34" s="236"/>
      <c r="S34" s="236"/>
      <c r="T34" s="237">
        <v>0.21299999999999999</v>
      </c>
      <c r="U34" s="236">
        <f>ROUND(E34*T34,2)</f>
        <v>9.42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100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>
      <c r="A35" s="218"/>
      <c r="B35" s="224"/>
      <c r="C35" s="274" t="s">
        <v>132</v>
      </c>
      <c r="D35" s="227"/>
      <c r="E35" s="231">
        <v>6.0316999999999998</v>
      </c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7"/>
      <c r="U35" s="236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102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/>
      <c r="B36" s="224"/>
      <c r="C36" s="274" t="s">
        <v>133</v>
      </c>
      <c r="D36" s="227"/>
      <c r="E36" s="231">
        <v>0.50260000000000005</v>
      </c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7"/>
      <c r="U36" s="236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102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>
      <c r="A37" s="218"/>
      <c r="B37" s="224"/>
      <c r="C37" s="274" t="s">
        <v>134</v>
      </c>
      <c r="D37" s="227"/>
      <c r="E37" s="231">
        <v>32.985799999999998</v>
      </c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7"/>
      <c r="U37" s="236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102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/>
      <c r="B38" s="224"/>
      <c r="C38" s="274" t="s">
        <v>135</v>
      </c>
      <c r="D38" s="227"/>
      <c r="E38" s="231">
        <v>0.78539999999999999</v>
      </c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7"/>
      <c r="U38" s="236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102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>
      <c r="A39" s="218"/>
      <c r="B39" s="224"/>
      <c r="C39" s="274" t="s">
        <v>136</v>
      </c>
      <c r="D39" s="227"/>
      <c r="E39" s="231">
        <v>3.5185</v>
      </c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7"/>
      <c r="U39" s="236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102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/>
      <c r="B40" s="224"/>
      <c r="C40" s="274" t="s">
        <v>137</v>
      </c>
      <c r="D40" s="227"/>
      <c r="E40" s="231">
        <v>0.39269999999999999</v>
      </c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7"/>
      <c r="U40" s="236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102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>
      <c r="A41" s="219" t="s">
        <v>95</v>
      </c>
      <c r="B41" s="225" t="s">
        <v>60</v>
      </c>
      <c r="C41" s="275" t="s">
        <v>61</v>
      </c>
      <c r="D41" s="228"/>
      <c r="E41" s="232"/>
      <c r="F41" s="238"/>
      <c r="G41" s="238">
        <f>SUMIF(AE42:AE68,"&lt;&gt;NOR",G42:G68)</f>
        <v>0</v>
      </c>
      <c r="H41" s="238"/>
      <c r="I41" s="238">
        <f>SUM(I42:I68)</f>
        <v>0</v>
      </c>
      <c r="J41" s="238"/>
      <c r="K41" s="238">
        <f>SUM(K42:K68)</f>
        <v>0</v>
      </c>
      <c r="L41" s="238"/>
      <c r="M41" s="238">
        <f>SUM(M42:M68)</f>
        <v>0</v>
      </c>
      <c r="N41" s="238"/>
      <c r="O41" s="238">
        <f>SUM(O42:O68)</f>
        <v>93.169999999999987</v>
      </c>
      <c r="P41" s="238"/>
      <c r="Q41" s="238">
        <f>SUM(Q42:Q68)</f>
        <v>0</v>
      </c>
      <c r="R41" s="238"/>
      <c r="S41" s="238"/>
      <c r="T41" s="239"/>
      <c r="U41" s="238">
        <f>SUM(U42:U68)</f>
        <v>100.22</v>
      </c>
      <c r="AE41" t="s">
        <v>96</v>
      </c>
    </row>
    <row r="42" spans="1:60" outlineLevel="1">
      <c r="A42" s="218">
        <v>7</v>
      </c>
      <c r="B42" s="224" t="s">
        <v>138</v>
      </c>
      <c r="C42" s="273" t="s">
        <v>139</v>
      </c>
      <c r="D42" s="226" t="s">
        <v>99</v>
      </c>
      <c r="E42" s="230">
        <v>6.96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1.9205000000000001</v>
      </c>
      <c r="O42" s="236">
        <f>ROUND(E42*N42,2)</f>
        <v>13.37</v>
      </c>
      <c r="P42" s="236">
        <v>0</v>
      </c>
      <c r="Q42" s="236">
        <f>ROUND(E42*P42,2)</f>
        <v>0</v>
      </c>
      <c r="R42" s="236"/>
      <c r="S42" s="236"/>
      <c r="T42" s="237">
        <v>1.2310000000000001</v>
      </c>
      <c r="U42" s="236">
        <f>ROUND(E42*T42,2)</f>
        <v>8.57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100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18"/>
      <c r="B43" s="224"/>
      <c r="C43" s="274" t="s">
        <v>101</v>
      </c>
      <c r="D43" s="227"/>
      <c r="E43" s="231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7"/>
      <c r="U43" s="236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102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/>
      <c r="B44" s="224"/>
      <c r="C44" s="274" t="s">
        <v>126</v>
      </c>
      <c r="D44" s="227"/>
      <c r="E44" s="231">
        <v>1.56</v>
      </c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7"/>
      <c r="U44" s="236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102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18"/>
      <c r="B45" s="224"/>
      <c r="C45" s="274" t="s">
        <v>127</v>
      </c>
      <c r="D45" s="227"/>
      <c r="E45" s="231">
        <v>1.8</v>
      </c>
      <c r="F45" s="236"/>
      <c r="G45" s="236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7"/>
      <c r="U45" s="236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102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18"/>
      <c r="B46" s="224"/>
      <c r="C46" s="274" t="s">
        <v>128</v>
      </c>
      <c r="D46" s="227"/>
      <c r="E46" s="231">
        <v>1.2</v>
      </c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7"/>
      <c r="U46" s="236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102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/>
      <c r="B47" s="224"/>
      <c r="C47" s="274" t="s">
        <v>129</v>
      </c>
      <c r="D47" s="227"/>
      <c r="E47" s="231">
        <v>2.4</v>
      </c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7"/>
      <c r="U47" s="236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102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8</v>
      </c>
      <c r="B48" s="224" t="s">
        <v>140</v>
      </c>
      <c r="C48" s="273" t="s">
        <v>141</v>
      </c>
      <c r="D48" s="226" t="s">
        <v>142</v>
      </c>
      <c r="E48" s="230">
        <v>58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7.77E-3</v>
      </c>
      <c r="O48" s="236">
        <f>ROUND(E48*N48,2)</f>
        <v>0.45</v>
      </c>
      <c r="P48" s="236">
        <v>0</v>
      </c>
      <c r="Q48" s="236">
        <f>ROUND(E48*P48,2)</f>
        <v>0</v>
      </c>
      <c r="R48" s="236"/>
      <c r="S48" s="236"/>
      <c r="T48" s="237">
        <v>0.05</v>
      </c>
      <c r="U48" s="236">
        <f>ROUND(E48*T48,2)</f>
        <v>2.9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100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/>
      <c r="B49" s="224"/>
      <c r="C49" s="274" t="s">
        <v>101</v>
      </c>
      <c r="D49" s="227"/>
      <c r="E49" s="231"/>
      <c r="F49" s="236"/>
      <c r="G49" s="236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7"/>
      <c r="U49" s="236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102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/>
      <c r="B50" s="224"/>
      <c r="C50" s="274" t="s">
        <v>143</v>
      </c>
      <c r="D50" s="227"/>
      <c r="E50" s="231">
        <v>13</v>
      </c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7"/>
      <c r="U50" s="236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102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/>
      <c r="B51" s="224"/>
      <c r="C51" s="274" t="s">
        <v>144</v>
      </c>
      <c r="D51" s="227"/>
      <c r="E51" s="231">
        <v>15</v>
      </c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7"/>
      <c r="U51" s="236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102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/>
      <c r="B52" s="224"/>
      <c r="C52" s="274" t="s">
        <v>145</v>
      </c>
      <c r="D52" s="227"/>
      <c r="E52" s="231">
        <v>10</v>
      </c>
      <c r="F52" s="236"/>
      <c r="G52" s="236"/>
      <c r="H52" s="236"/>
      <c r="I52" s="236"/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7"/>
      <c r="U52" s="236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102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/>
      <c r="B53" s="224"/>
      <c r="C53" s="274" t="s">
        <v>146</v>
      </c>
      <c r="D53" s="227"/>
      <c r="E53" s="231">
        <v>20</v>
      </c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7"/>
      <c r="U53" s="236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102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9</v>
      </c>
      <c r="B54" s="224" t="s">
        <v>147</v>
      </c>
      <c r="C54" s="273" t="s">
        <v>148</v>
      </c>
      <c r="D54" s="226" t="s">
        <v>99</v>
      </c>
      <c r="E54" s="230">
        <v>34.799999999999997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1.63</v>
      </c>
      <c r="O54" s="236">
        <f>ROUND(E54*N54,2)</f>
        <v>56.72</v>
      </c>
      <c r="P54" s="236">
        <v>0</v>
      </c>
      <c r="Q54" s="236">
        <f>ROUND(E54*P54,2)</f>
        <v>0</v>
      </c>
      <c r="R54" s="236"/>
      <c r="S54" s="236"/>
      <c r="T54" s="237">
        <v>0.92</v>
      </c>
      <c r="U54" s="236">
        <f>ROUND(E54*T54,2)</f>
        <v>32.020000000000003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100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/>
      <c r="B55" s="224"/>
      <c r="C55" s="274" t="s">
        <v>101</v>
      </c>
      <c r="D55" s="227"/>
      <c r="E55" s="231"/>
      <c r="F55" s="236"/>
      <c r="G55" s="236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7"/>
      <c r="U55" s="236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102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>
      <c r="A56" s="218"/>
      <c r="B56" s="224"/>
      <c r="C56" s="274" t="s">
        <v>149</v>
      </c>
      <c r="D56" s="227"/>
      <c r="E56" s="231">
        <v>7.8</v>
      </c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7"/>
      <c r="U56" s="236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102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/>
      <c r="B57" s="224"/>
      <c r="C57" s="274" t="s">
        <v>150</v>
      </c>
      <c r="D57" s="227"/>
      <c r="E57" s="231">
        <v>9</v>
      </c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7"/>
      <c r="U57" s="236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102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/>
      <c r="B58" s="224"/>
      <c r="C58" s="274" t="s">
        <v>151</v>
      </c>
      <c r="D58" s="227"/>
      <c r="E58" s="231">
        <v>6</v>
      </c>
      <c r="F58" s="236"/>
      <c r="G58" s="236"/>
      <c r="H58" s="236"/>
      <c r="I58" s="236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7"/>
      <c r="U58" s="236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102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/>
      <c r="B59" s="224"/>
      <c r="C59" s="274" t="s">
        <v>152</v>
      </c>
      <c r="D59" s="227"/>
      <c r="E59" s="231">
        <v>12</v>
      </c>
      <c r="F59" s="236"/>
      <c r="G59" s="236"/>
      <c r="H59" s="236"/>
      <c r="I59" s="236"/>
      <c r="J59" s="236"/>
      <c r="K59" s="236"/>
      <c r="L59" s="236"/>
      <c r="M59" s="236"/>
      <c r="N59" s="236"/>
      <c r="O59" s="236"/>
      <c r="P59" s="236"/>
      <c r="Q59" s="236"/>
      <c r="R59" s="236"/>
      <c r="S59" s="236"/>
      <c r="T59" s="237"/>
      <c r="U59" s="236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102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10</v>
      </c>
      <c r="B60" s="224" t="s">
        <v>153</v>
      </c>
      <c r="C60" s="273" t="s">
        <v>154</v>
      </c>
      <c r="D60" s="226" t="s">
        <v>142</v>
      </c>
      <c r="E60" s="230">
        <v>10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1.916E-2</v>
      </c>
      <c r="O60" s="236">
        <f>ROUND(E60*N60,2)</f>
        <v>0.19</v>
      </c>
      <c r="P60" s="236">
        <v>0</v>
      </c>
      <c r="Q60" s="236">
        <f>ROUND(E60*P60,2)</f>
        <v>0</v>
      </c>
      <c r="R60" s="236"/>
      <c r="S60" s="236"/>
      <c r="T60" s="237">
        <v>1.95</v>
      </c>
      <c r="U60" s="236">
        <f>ROUND(E60*T60,2)</f>
        <v>19.5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100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/>
      <c r="B61" s="224"/>
      <c r="C61" s="274" t="s">
        <v>155</v>
      </c>
      <c r="D61" s="227"/>
      <c r="E61" s="231">
        <v>10</v>
      </c>
      <c r="F61" s="236"/>
      <c r="G61" s="236"/>
      <c r="H61" s="236"/>
      <c r="I61" s="236"/>
      <c r="J61" s="236"/>
      <c r="K61" s="236"/>
      <c r="L61" s="236"/>
      <c r="M61" s="236"/>
      <c r="N61" s="236"/>
      <c r="O61" s="236"/>
      <c r="P61" s="236"/>
      <c r="Q61" s="236"/>
      <c r="R61" s="236"/>
      <c r="S61" s="236"/>
      <c r="T61" s="237"/>
      <c r="U61" s="236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102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11</v>
      </c>
      <c r="B62" s="224" t="s">
        <v>156</v>
      </c>
      <c r="C62" s="273" t="s">
        <v>157</v>
      </c>
      <c r="D62" s="226" t="s">
        <v>142</v>
      </c>
      <c r="E62" s="230">
        <v>17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6">
        <v>2.4639999999999999E-2</v>
      </c>
      <c r="O62" s="236">
        <f>ROUND(E62*N62,2)</f>
        <v>0.42</v>
      </c>
      <c r="P62" s="236">
        <v>0</v>
      </c>
      <c r="Q62" s="236">
        <f>ROUND(E62*P62,2)</f>
        <v>0</v>
      </c>
      <c r="R62" s="236"/>
      <c r="S62" s="236"/>
      <c r="T62" s="237">
        <v>2.19</v>
      </c>
      <c r="U62" s="236">
        <f>ROUND(E62*T62,2)</f>
        <v>37.229999999999997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100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/>
      <c r="B63" s="224"/>
      <c r="C63" s="274" t="s">
        <v>158</v>
      </c>
      <c r="D63" s="227"/>
      <c r="E63" s="231">
        <v>12</v>
      </c>
      <c r="F63" s="236"/>
      <c r="G63" s="236"/>
      <c r="H63" s="236"/>
      <c r="I63" s="236"/>
      <c r="J63" s="236"/>
      <c r="K63" s="236"/>
      <c r="L63" s="236"/>
      <c r="M63" s="236"/>
      <c r="N63" s="236"/>
      <c r="O63" s="236"/>
      <c r="P63" s="236"/>
      <c r="Q63" s="236"/>
      <c r="R63" s="236"/>
      <c r="S63" s="236"/>
      <c r="T63" s="237"/>
      <c r="U63" s="236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102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/>
      <c r="B64" s="224"/>
      <c r="C64" s="274" t="s">
        <v>159</v>
      </c>
      <c r="D64" s="227"/>
      <c r="E64" s="231">
        <v>5</v>
      </c>
      <c r="F64" s="236"/>
      <c r="G64" s="236"/>
      <c r="H64" s="236"/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7"/>
      <c r="U64" s="236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102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12</v>
      </c>
      <c r="B65" s="224" t="s">
        <v>160</v>
      </c>
      <c r="C65" s="273" t="s">
        <v>161</v>
      </c>
      <c r="D65" s="226" t="s">
        <v>162</v>
      </c>
      <c r="E65" s="230">
        <v>17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0.74</v>
      </c>
      <c r="O65" s="236">
        <f>ROUND(E65*N65,2)</f>
        <v>12.58</v>
      </c>
      <c r="P65" s="236">
        <v>0</v>
      </c>
      <c r="Q65" s="236">
        <f>ROUND(E65*P65,2)</f>
        <v>0</v>
      </c>
      <c r="R65" s="236"/>
      <c r="S65" s="236"/>
      <c r="T65" s="237">
        <v>0</v>
      </c>
      <c r="U65" s="236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163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>
      <c r="A66" s="218">
        <v>13</v>
      </c>
      <c r="B66" s="224" t="s">
        <v>164</v>
      </c>
      <c r="C66" s="273" t="s">
        <v>165</v>
      </c>
      <c r="D66" s="226" t="s">
        <v>162</v>
      </c>
      <c r="E66" s="230">
        <v>10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0.86</v>
      </c>
      <c r="O66" s="236">
        <f>ROUND(E66*N66,2)</f>
        <v>8.6</v>
      </c>
      <c r="P66" s="236">
        <v>0</v>
      </c>
      <c r="Q66" s="236">
        <f>ROUND(E66*P66,2)</f>
        <v>0</v>
      </c>
      <c r="R66" s="236"/>
      <c r="S66" s="236"/>
      <c r="T66" s="237">
        <v>0</v>
      </c>
      <c r="U66" s="236">
        <f>ROUND(E66*T66,2)</f>
        <v>0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163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ht="22.5" outlineLevel="1">
      <c r="A67" s="218">
        <v>14</v>
      </c>
      <c r="B67" s="224" t="s">
        <v>166</v>
      </c>
      <c r="C67" s="273" t="s">
        <v>167</v>
      </c>
      <c r="D67" s="226" t="s">
        <v>162</v>
      </c>
      <c r="E67" s="230">
        <v>3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0.183</v>
      </c>
      <c r="O67" s="236">
        <f>ROUND(E67*N67,2)</f>
        <v>0.55000000000000004</v>
      </c>
      <c r="P67" s="236">
        <v>0</v>
      </c>
      <c r="Q67" s="236">
        <f>ROUND(E67*P67,2)</f>
        <v>0</v>
      </c>
      <c r="R67" s="236"/>
      <c r="S67" s="236"/>
      <c r="T67" s="237">
        <v>0</v>
      </c>
      <c r="U67" s="236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163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>
      <c r="A68" s="218">
        <v>15</v>
      </c>
      <c r="B68" s="224" t="s">
        <v>168</v>
      </c>
      <c r="C68" s="273" t="s">
        <v>169</v>
      </c>
      <c r="D68" s="226" t="s">
        <v>162</v>
      </c>
      <c r="E68" s="230">
        <v>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0.14599999999999999</v>
      </c>
      <c r="O68" s="236">
        <f>ROUND(E68*N68,2)</f>
        <v>0.28999999999999998</v>
      </c>
      <c r="P68" s="236">
        <v>0</v>
      </c>
      <c r="Q68" s="236">
        <f>ROUND(E68*P68,2)</f>
        <v>0</v>
      </c>
      <c r="R68" s="236"/>
      <c r="S68" s="236"/>
      <c r="T68" s="237">
        <v>0</v>
      </c>
      <c r="U68" s="236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163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>
      <c r="A69" s="219" t="s">
        <v>95</v>
      </c>
      <c r="B69" s="225" t="s">
        <v>62</v>
      </c>
      <c r="C69" s="275" t="s">
        <v>63</v>
      </c>
      <c r="D69" s="228"/>
      <c r="E69" s="232"/>
      <c r="F69" s="238"/>
      <c r="G69" s="238">
        <f>SUMIF(AE70:AE70,"&lt;&gt;NOR",G70:G70)</f>
        <v>0</v>
      </c>
      <c r="H69" s="238"/>
      <c r="I69" s="238">
        <f>SUM(I70:I70)</f>
        <v>0</v>
      </c>
      <c r="J69" s="238"/>
      <c r="K69" s="238">
        <f>SUM(K70:K70)</f>
        <v>0</v>
      </c>
      <c r="L69" s="238"/>
      <c r="M69" s="238">
        <f>SUM(M70:M70)</f>
        <v>0</v>
      </c>
      <c r="N69" s="238"/>
      <c r="O69" s="238">
        <f>SUM(O70:O70)</f>
        <v>0.04</v>
      </c>
      <c r="P69" s="238"/>
      <c r="Q69" s="238">
        <f>SUM(Q70:Q70)</f>
        <v>0</v>
      </c>
      <c r="R69" s="238"/>
      <c r="S69" s="238"/>
      <c r="T69" s="239"/>
      <c r="U69" s="238">
        <f>SUM(U70:U70)</f>
        <v>0.2</v>
      </c>
      <c r="AE69" t="s">
        <v>96</v>
      </c>
    </row>
    <row r="70" spans="1:60" outlineLevel="1">
      <c r="A70" s="218">
        <v>16</v>
      </c>
      <c r="B70" s="224" t="s">
        <v>170</v>
      </c>
      <c r="C70" s="273" t="s">
        <v>171</v>
      </c>
      <c r="D70" s="226" t="s">
        <v>162</v>
      </c>
      <c r="E70" s="230">
        <v>5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8.6899999999999998E-3</v>
      </c>
      <c r="O70" s="236">
        <f>ROUND(E70*N70,2)</f>
        <v>0.04</v>
      </c>
      <c r="P70" s="236">
        <v>0</v>
      </c>
      <c r="Q70" s="236">
        <f>ROUND(E70*P70,2)</f>
        <v>0</v>
      </c>
      <c r="R70" s="236"/>
      <c r="S70" s="236"/>
      <c r="T70" s="237">
        <v>3.9E-2</v>
      </c>
      <c r="U70" s="236">
        <f>ROUND(E70*T70,2)</f>
        <v>0.2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100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>
      <c r="A71" s="219" t="s">
        <v>95</v>
      </c>
      <c r="B71" s="225" t="s">
        <v>64</v>
      </c>
      <c r="C71" s="275" t="s">
        <v>65</v>
      </c>
      <c r="D71" s="228"/>
      <c r="E71" s="232"/>
      <c r="F71" s="238"/>
      <c r="G71" s="238">
        <f>SUMIF(AE72:AE73,"&lt;&gt;NOR",G72:G73)</f>
        <v>0</v>
      </c>
      <c r="H71" s="238"/>
      <c r="I71" s="238">
        <f>SUM(I72:I73)</f>
        <v>0</v>
      </c>
      <c r="J71" s="238"/>
      <c r="K71" s="238">
        <f>SUM(K72:K73)</f>
        <v>0</v>
      </c>
      <c r="L71" s="238"/>
      <c r="M71" s="238">
        <f>SUM(M72:M73)</f>
        <v>0</v>
      </c>
      <c r="N71" s="238"/>
      <c r="O71" s="238">
        <f>SUM(O72:O73)</f>
        <v>0</v>
      </c>
      <c r="P71" s="238"/>
      <c r="Q71" s="238">
        <f>SUM(Q72:Q73)</f>
        <v>0.03</v>
      </c>
      <c r="R71" s="238"/>
      <c r="S71" s="238"/>
      <c r="T71" s="239"/>
      <c r="U71" s="238">
        <f>SUM(U72:U73)</f>
        <v>39</v>
      </c>
      <c r="AE71" t="s">
        <v>96</v>
      </c>
    </row>
    <row r="72" spans="1:60" outlineLevel="1">
      <c r="A72" s="218">
        <v>17</v>
      </c>
      <c r="B72" s="224" t="s">
        <v>172</v>
      </c>
      <c r="C72" s="273" t="s">
        <v>173</v>
      </c>
      <c r="D72" s="226" t="s">
        <v>174</v>
      </c>
      <c r="E72" s="230">
        <v>10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2.8700000000000002E-3</v>
      </c>
      <c r="Q72" s="236">
        <f>ROUND(E72*P72,2)</f>
        <v>0.03</v>
      </c>
      <c r="R72" s="236"/>
      <c r="S72" s="236"/>
      <c r="T72" s="237">
        <v>3.9</v>
      </c>
      <c r="U72" s="236">
        <f>ROUND(E72*T72,2)</f>
        <v>39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100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>
      <c r="A73" s="218"/>
      <c r="B73" s="224"/>
      <c r="C73" s="276" t="s">
        <v>175</v>
      </c>
      <c r="D73" s="229"/>
      <c r="E73" s="233"/>
      <c r="F73" s="240"/>
      <c r="G73" s="241"/>
      <c r="H73" s="236"/>
      <c r="I73" s="236"/>
      <c r="J73" s="236"/>
      <c r="K73" s="236"/>
      <c r="L73" s="236"/>
      <c r="M73" s="236"/>
      <c r="N73" s="236"/>
      <c r="O73" s="236"/>
      <c r="P73" s="236"/>
      <c r="Q73" s="236"/>
      <c r="R73" s="236"/>
      <c r="S73" s="236"/>
      <c r="T73" s="237"/>
      <c r="U73" s="236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176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20" t="str">
        <f>C73</f>
        <v>dopojení drenáže a kanalizace do šachet</v>
      </c>
      <c r="BB73" s="217"/>
      <c r="BC73" s="217"/>
      <c r="BD73" s="217"/>
      <c r="BE73" s="217"/>
      <c r="BF73" s="217"/>
      <c r="BG73" s="217"/>
      <c r="BH73" s="217"/>
    </row>
    <row r="74" spans="1:60">
      <c r="A74" s="219" t="s">
        <v>95</v>
      </c>
      <c r="B74" s="225" t="s">
        <v>66</v>
      </c>
      <c r="C74" s="275" t="s">
        <v>67</v>
      </c>
      <c r="D74" s="228"/>
      <c r="E74" s="232"/>
      <c r="F74" s="238"/>
      <c r="G74" s="238">
        <f>SUMIF(AE75:AE75,"&lt;&gt;NOR",G75:G75)</f>
        <v>0</v>
      </c>
      <c r="H74" s="238"/>
      <c r="I74" s="238">
        <f>SUM(I75:I75)</f>
        <v>0</v>
      </c>
      <c r="J74" s="238"/>
      <c r="K74" s="238">
        <f>SUM(K75:K75)</f>
        <v>0</v>
      </c>
      <c r="L74" s="238"/>
      <c r="M74" s="238">
        <f>SUM(M75:M75)</f>
        <v>0</v>
      </c>
      <c r="N74" s="238"/>
      <c r="O74" s="238">
        <f>SUM(O75:O75)</f>
        <v>0</v>
      </c>
      <c r="P74" s="238"/>
      <c r="Q74" s="238">
        <f>SUM(Q75:Q75)</f>
        <v>0</v>
      </c>
      <c r="R74" s="238"/>
      <c r="S74" s="238"/>
      <c r="T74" s="239"/>
      <c r="U74" s="238">
        <f>SUM(U75:U75)</f>
        <v>35.97</v>
      </c>
      <c r="AE74" t="s">
        <v>96</v>
      </c>
    </row>
    <row r="75" spans="1:60" outlineLevel="1">
      <c r="A75" s="218">
        <v>18</v>
      </c>
      <c r="B75" s="224" t="s">
        <v>177</v>
      </c>
      <c r="C75" s="273" t="s">
        <v>178</v>
      </c>
      <c r="D75" s="226" t="s">
        <v>179</v>
      </c>
      <c r="E75" s="230">
        <v>170.07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6"/>
      <c r="S75" s="236"/>
      <c r="T75" s="237">
        <v>0.21149999999999999</v>
      </c>
      <c r="U75" s="236">
        <f>ROUND(E75*T75,2)</f>
        <v>35.97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100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>
      <c r="A76" s="219" t="s">
        <v>95</v>
      </c>
      <c r="B76" s="225" t="s">
        <v>68</v>
      </c>
      <c r="C76" s="275" t="s">
        <v>26</v>
      </c>
      <c r="D76" s="228"/>
      <c r="E76" s="232"/>
      <c r="F76" s="238"/>
      <c r="G76" s="238">
        <f>SUMIF(AE77:AE78,"&lt;&gt;NOR",G77:G78)</f>
        <v>0</v>
      </c>
      <c r="H76" s="238"/>
      <c r="I76" s="238">
        <f>SUM(I77:I78)</f>
        <v>0</v>
      </c>
      <c r="J76" s="238"/>
      <c r="K76" s="238">
        <f>SUM(K77:K78)</f>
        <v>0</v>
      </c>
      <c r="L76" s="238"/>
      <c r="M76" s="238">
        <f>SUM(M77:M78)</f>
        <v>0</v>
      </c>
      <c r="N76" s="238"/>
      <c r="O76" s="238">
        <f>SUM(O77:O78)</f>
        <v>0</v>
      </c>
      <c r="P76" s="238"/>
      <c r="Q76" s="238">
        <f>SUM(Q77:Q78)</f>
        <v>0</v>
      </c>
      <c r="R76" s="238"/>
      <c r="S76" s="238"/>
      <c r="T76" s="239"/>
      <c r="U76" s="238">
        <f>SUM(U77:U78)</f>
        <v>0</v>
      </c>
      <c r="AE76" t="s">
        <v>96</v>
      </c>
    </row>
    <row r="77" spans="1:60" outlineLevel="1">
      <c r="A77" s="218">
        <v>19</v>
      </c>
      <c r="B77" s="224" t="s">
        <v>180</v>
      </c>
      <c r="C77" s="273" t="s">
        <v>181</v>
      </c>
      <c r="D77" s="226" t="s">
        <v>182</v>
      </c>
      <c r="E77" s="230">
        <v>1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/>
      <c r="S77" s="236"/>
      <c r="T77" s="237">
        <v>0</v>
      </c>
      <c r="U77" s="236">
        <f>ROUND(E77*T77,2)</f>
        <v>0</v>
      </c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100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>
      <c r="A78" s="251">
        <v>20</v>
      </c>
      <c r="B78" s="252" t="s">
        <v>183</v>
      </c>
      <c r="C78" s="277" t="s">
        <v>184</v>
      </c>
      <c r="D78" s="253" t="s">
        <v>182</v>
      </c>
      <c r="E78" s="254">
        <v>1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21</v>
      </c>
      <c r="M78" s="256">
        <f>G78*(1+L78/100)</f>
        <v>0</v>
      </c>
      <c r="N78" s="256">
        <v>0</v>
      </c>
      <c r="O78" s="256">
        <f>ROUND(E78*N78,2)</f>
        <v>0</v>
      </c>
      <c r="P78" s="256">
        <v>0</v>
      </c>
      <c r="Q78" s="256">
        <f>ROUND(E78*P78,2)</f>
        <v>0</v>
      </c>
      <c r="R78" s="256"/>
      <c r="S78" s="256"/>
      <c r="T78" s="257">
        <v>0</v>
      </c>
      <c r="U78" s="256">
        <f>ROUND(E78*T78,2)</f>
        <v>0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100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>
      <c r="A79" s="6"/>
      <c r="B79" s="7" t="s">
        <v>185</v>
      </c>
      <c r="C79" s="278" t="s">
        <v>185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>
      <c r="A80" s="258"/>
      <c r="B80" s="259">
        <v>26</v>
      </c>
      <c r="C80" s="279" t="s">
        <v>185</v>
      </c>
      <c r="D80" s="260"/>
      <c r="E80" s="261"/>
      <c r="F80" s="261"/>
      <c r="G80" s="272">
        <f>G8+G41+G69+G71+G74+G76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186</v>
      </c>
    </row>
    <row r="81" spans="1:31">
      <c r="A81" s="6"/>
      <c r="B81" s="7" t="s">
        <v>185</v>
      </c>
      <c r="C81" s="278" t="s">
        <v>185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6"/>
      <c r="B82" s="7" t="s">
        <v>185</v>
      </c>
      <c r="C82" s="278" t="s">
        <v>185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62">
        <v>33</v>
      </c>
      <c r="B83" s="262"/>
      <c r="C83" s="280"/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63"/>
      <c r="B84" s="264"/>
      <c r="C84" s="281"/>
      <c r="D84" s="264"/>
      <c r="E84" s="264"/>
      <c r="F84" s="264"/>
      <c r="G84" s="26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187</v>
      </c>
    </row>
    <row r="85" spans="1:31">
      <c r="A85" s="266"/>
      <c r="B85" s="267"/>
      <c r="C85" s="282"/>
      <c r="D85" s="267"/>
      <c r="E85" s="267"/>
      <c r="F85" s="267"/>
      <c r="G85" s="268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66"/>
      <c r="B86" s="267"/>
      <c r="C86" s="282"/>
      <c r="D86" s="267"/>
      <c r="E86" s="267"/>
      <c r="F86" s="267"/>
      <c r="G86" s="268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6"/>
      <c r="B87" s="267"/>
      <c r="C87" s="282"/>
      <c r="D87" s="267"/>
      <c r="E87" s="267"/>
      <c r="F87" s="267"/>
      <c r="G87" s="268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9"/>
      <c r="B88" s="270"/>
      <c r="C88" s="283"/>
      <c r="D88" s="270"/>
      <c r="E88" s="270"/>
      <c r="F88" s="270"/>
      <c r="G88" s="271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6"/>
      <c r="B89" s="7" t="s">
        <v>185</v>
      </c>
      <c r="C89" s="278" t="s">
        <v>185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C90" s="284"/>
      <c r="D90" s="198"/>
      <c r="AE90" t="s">
        <v>188</v>
      </c>
    </row>
    <row r="91" spans="1:31">
      <c r="D91" s="198"/>
    </row>
    <row r="92" spans="1:31">
      <c r="D92" s="198"/>
    </row>
    <row r="93" spans="1:31">
      <c r="D93" s="198"/>
    </row>
    <row r="94" spans="1:31">
      <c r="D94" s="198"/>
    </row>
    <row r="95" spans="1:31">
      <c r="D95" s="198"/>
    </row>
    <row r="96" spans="1:31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7">
    <mergeCell ref="A84:G88"/>
    <mergeCell ref="A1:G1"/>
    <mergeCell ref="C2:G2"/>
    <mergeCell ref="C3:G3"/>
    <mergeCell ref="C4:G4"/>
    <mergeCell ref="C73:G73"/>
    <mergeCell ref="A83:C83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Jan Byrtus</cp:lastModifiedBy>
  <cp:lastPrinted>2014-02-28T09:52:57Z</cp:lastPrinted>
  <dcterms:created xsi:type="dcterms:W3CDTF">2009-04-08T07:15:50Z</dcterms:created>
  <dcterms:modified xsi:type="dcterms:W3CDTF">2016-08-06T08:11:12Z</dcterms:modified>
</cp:coreProperties>
</file>